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2022" sheetId="1" r:id="rId1"/>
    <sheet name="пояснит записка" sheetId="2" r:id="rId2"/>
  </sheets>
  <definedNames/>
  <calcPr fullCalcOnLoad="1"/>
</workbook>
</file>

<file path=xl/sharedStrings.xml><?xml version="1.0" encoding="utf-8"?>
<sst xmlns="http://schemas.openxmlformats.org/spreadsheetml/2006/main" count="107" uniqueCount="77">
  <si>
    <t>Заработная плата</t>
  </si>
  <si>
    <t>Прочие выплаты</t>
  </si>
  <si>
    <t>начисления на выплаты по оплате труда</t>
  </si>
  <si>
    <t>Услуги связи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</si>
  <si>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</si>
  <si>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</si>
  <si>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</si>
  <si>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</si>
  <si>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Прочие расходы</t>
  </si>
  <si>
    <t>Увеличение стоимости основных средств</t>
  </si>
  <si>
    <t>(расшифровка подписи)</t>
  </si>
  <si>
    <t>Анализ</t>
  </si>
  <si>
    <t>перечень услуг</t>
  </si>
  <si>
    <t>план</t>
  </si>
  <si>
    <t>% исполнения</t>
  </si>
  <si>
    <t>Доходы, всего:</t>
  </si>
  <si>
    <t>2. От оказания платных услуг</t>
  </si>
  <si>
    <t>направлено расходов:</t>
  </si>
  <si>
    <t>Платные услуги</t>
  </si>
  <si>
    <t>исполнено</t>
  </si>
  <si>
    <t>Итого:</t>
  </si>
  <si>
    <t>Руководитель</t>
  </si>
  <si>
    <t>Главный бухгалтер</t>
  </si>
  <si>
    <t>остаток от плана</t>
  </si>
  <si>
    <t xml:space="preserve">поступило и возвращено, всего </t>
  </si>
  <si>
    <t>субсидии из муниципального бюджета</t>
  </si>
  <si>
    <t>1. Субсидии из муниципального бюджета на возмещение нормативных затрат по оказанию муниципальных услуг</t>
  </si>
  <si>
    <t>финансово-хозяйственной деятельности муниципального бюджетного учреждения МБУ ДО  ДЮЦ "РИТМ"</t>
  </si>
  <si>
    <t>возвраты</t>
  </si>
  <si>
    <t>Остатки на начало года на л/счете по платным услугам</t>
  </si>
  <si>
    <t>Остатки на начало года на л/счете по бюджету</t>
  </si>
  <si>
    <t>просроченная кредиторс-кая зад-сть на отчетную дату</t>
  </si>
  <si>
    <t xml:space="preserve">остатки средств на конец отчетного периода </t>
  </si>
  <si>
    <t>код КОСГУ</t>
  </si>
  <si>
    <t>сумма просроченной задолженности</t>
  </si>
  <si>
    <t>год возникновения</t>
  </si>
  <si>
    <t>кому и за что?</t>
  </si>
  <si>
    <t>причины возникновения и план по устранению</t>
  </si>
  <si>
    <t>ОАО "Ростелеком"</t>
  </si>
  <si>
    <t xml:space="preserve">итого </t>
  </si>
  <si>
    <t>ОГУП Липецк обл водоканал</t>
  </si>
  <si>
    <t>ООО Энергоремонт-2</t>
  </si>
  <si>
    <t>нет субсидии</t>
  </si>
  <si>
    <t>Энергосбыт</t>
  </si>
  <si>
    <t>Добринская ЖУК</t>
  </si>
  <si>
    <t>ЛОО ВДПО (ОБРАБ ЧЕРД ПОМ)</t>
  </si>
  <si>
    <t>ИП Дедяев</t>
  </si>
  <si>
    <t>ООО Профи</t>
  </si>
  <si>
    <t>Райпо</t>
  </si>
  <si>
    <t>ОА</t>
  </si>
  <si>
    <t>ОА Газппром</t>
  </si>
  <si>
    <t>Мочалова Л. М.</t>
  </si>
  <si>
    <t>Малахова О. А.</t>
  </si>
  <si>
    <t>ООО Елецкое ВДПО</t>
  </si>
  <si>
    <t>Липецкая энергосбытовая компания</t>
  </si>
  <si>
    <t>ООО Орггаз</t>
  </si>
  <si>
    <t>ООО "Управление пож. монитор"</t>
  </si>
  <si>
    <t>ООО "Поселковый кооператор"</t>
  </si>
  <si>
    <t>АО Газпром</t>
  </si>
  <si>
    <t>ООО  Чистый город</t>
  </si>
  <si>
    <t>Иные выплаты</t>
  </si>
  <si>
    <t>Увеличение стоимости ГСМ</t>
  </si>
  <si>
    <t>Увеличение стоим-и прочих оборот. запасов</t>
  </si>
  <si>
    <t>Увел-е стоим-и прочих материал. запасов</t>
  </si>
  <si>
    <t>Социальные пособия и компенсации</t>
  </si>
  <si>
    <t>Изменение бюджетных ассигнований</t>
  </si>
  <si>
    <t>Охрана</t>
  </si>
  <si>
    <t>Водоканал г. Грязи</t>
  </si>
  <si>
    <t>Увеличение стоимости медикаментов</t>
  </si>
  <si>
    <t>Увеличение стоимости стройматериалов</t>
  </si>
  <si>
    <t>Транспортные расходы</t>
  </si>
  <si>
    <t>райпо</t>
  </si>
  <si>
    <t>ГУЗ "Добринская МРБ"</t>
  </si>
  <si>
    <t>ИП Касаев</t>
  </si>
  <si>
    <t>Пояснительная записка по просроченной задолженности к анализу ПФХД  МБУ ДО ДЮЦ РИТМ</t>
  </si>
  <si>
    <t>ИП Толстов</t>
  </si>
  <si>
    <t>по состоянию на "30" декабря 2022 года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</si>
</sst>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_р_."/>
    <numFmt numFmtId="189" formatCode="#,##0.00&quot;р.&quot;"/>
    <numFmt numFmtId="190" formatCode="#,##0&quot;р.&quot;"/>
  </numFmts>
  <fonts count="4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9"/>
      <name val="Arial Cyr"/>
      <family val="0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/>
    </xf>
    <xf numFmtId="189" fontId="0" fillId="0" borderId="10" xfId="0" applyNumberFormat="1" applyBorder="1" applyAlignment="1">
      <alignment/>
    </xf>
    <xf numFmtId="189" fontId="0" fillId="0" borderId="10" xfId="0" applyNumberFormat="1" applyBorder="1" applyAlignment="1">
      <alignment horizontal="center" vertical="center" wrapText="1"/>
    </xf>
    <xf numFmtId="189" fontId="0" fillId="0" borderId="10" xfId="0" applyNumberFormat="1" applyBorder="1" applyAlignment="1">
      <alignment horizontal="center"/>
    </xf>
    <xf numFmtId="189" fontId="0" fillId="0" borderId="10" xfId="0" applyNumberFormat="1" applyBorder="1" applyAlignment="1">
      <alignment horizontal="center" wrapText="1"/>
    </xf>
    <xf numFmtId="0" fontId="3" fillId="0" borderId="0" xfId="0" applyFont="1" applyAlignment="1">
      <alignment horizontal="center"/>
    </xf>
    <xf numFmtId="189" fontId="1" fillId="0" borderId="0" xfId="0" applyNumberFormat="1" applyFont="1" applyBorder="1" applyAlignment="1">
      <alignment horizontal="center" wrapText="1"/>
    </xf>
    <xf numFmtId="0" fontId="0" fillId="0" borderId="12" xfId="0" applyFill="1" applyBorder="1" applyAlignment="1">
      <alignment horizontal="center" wrapText="1"/>
    </xf>
    <xf numFmtId="0" fontId="0" fillId="0" borderId="0" xfId="0" applyAlignment="1">
      <alignment horizontal="center"/>
    </xf>
    <xf numFmtId="189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10" fontId="5" fillId="0" borderId="0" xfId="0" applyNumberFormat="1" applyFont="1" applyBorder="1" applyAlignment="1">
      <alignment/>
    </xf>
    <xf numFmtId="0" fontId="0" fillId="0" borderId="10" xfId="0" applyBorder="1" applyAlignment="1">
      <alignment/>
    </xf>
    <xf numFmtId="189" fontId="4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89" fontId="5" fillId="0" borderId="10" xfId="0" applyNumberFormat="1" applyFont="1" applyBorder="1" applyAlignment="1">
      <alignment horizontal="center" wrapText="1"/>
    </xf>
    <xf numFmtId="4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 wrapText="1"/>
    </xf>
    <xf numFmtId="0" fontId="0" fillId="0" borderId="0" xfId="0" applyFill="1" applyAlignment="1">
      <alignment/>
    </xf>
    <xf numFmtId="0" fontId="1" fillId="0" borderId="0" xfId="0" applyFont="1" applyBorder="1" applyAlignment="1">
      <alignment wrapText="1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189" fontId="2" fillId="0" borderId="0" xfId="0" applyNumberFormat="1" applyFont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 wrapText="1"/>
    </xf>
    <xf numFmtId="4" fontId="0" fillId="0" borderId="11" xfId="0" applyNumberFormat="1" applyBorder="1" applyAlignment="1">
      <alignment/>
    </xf>
    <xf numFmtId="0" fontId="0" fillId="0" borderId="10" xfId="0" applyFont="1" applyBorder="1" applyAlignment="1">
      <alignment wrapText="1"/>
    </xf>
    <xf numFmtId="4" fontId="2" fillId="0" borderId="0" xfId="0" applyNumberFormat="1" applyFont="1" applyBorder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4" fontId="0" fillId="0" borderId="10" xfId="0" applyNumberForma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0" fontId="0" fillId="0" borderId="0" xfId="0" applyFont="1" applyAlignment="1">
      <alignment vertical="center"/>
    </xf>
    <xf numFmtId="189" fontId="6" fillId="0" borderId="10" xfId="0" applyNumberFormat="1" applyFont="1" applyBorder="1" applyAlignment="1">
      <alignment horizontal="center"/>
    </xf>
    <xf numFmtId="10" fontId="6" fillId="0" borderId="10" xfId="0" applyNumberFormat="1" applyFont="1" applyBorder="1" applyAlignment="1">
      <alignment horizontal="center"/>
    </xf>
    <xf numFmtId="189" fontId="0" fillId="0" borderId="10" xfId="0" applyNumberFormat="1" applyFont="1" applyBorder="1" applyAlignment="1">
      <alignment horizontal="center"/>
    </xf>
    <xf numFmtId="189" fontId="0" fillId="0" borderId="10" xfId="0" applyNumberFormat="1" applyFill="1" applyBorder="1" applyAlignment="1">
      <alignment horizontal="center"/>
    </xf>
    <xf numFmtId="189" fontId="5" fillId="0" borderId="10" xfId="0" applyNumberFormat="1" applyFont="1" applyBorder="1" applyAlignment="1">
      <alignment horizontal="center"/>
    </xf>
    <xf numFmtId="189" fontId="5" fillId="0" borderId="10" xfId="0" applyNumberFormat="1" applyFont="1" applyBorder="1" applyAlignment="1">
      <alignment horizontal="center"/>
    </xf>
    <xf numFmtId="189" fontId="1" fillId="0" borderId="10" xfId="0" applyNumberFormat="1" applyFont="1" applyBorder="1" applyAlignment="1">
      <alignment horizontal="center" vertical="center" wrapText="1"/>
    </xf>
    <xf numFmtId="10" fontId="5" fillId="0" borderId="10" xfId="0" applyNumberFormat="1" applyFont="1" applyBorder="1" applyAlignment="1">
      <alignment horizontal="center"/>
    </xf>
    <xf numFmtId="189" fontId="6" fillId="0" borderId="10" xfId="0" applyNumberFormat="1" applyFont="1" applyBorder="1" applyAlignment="1">
      <alignment horizontal="center"/>
    </xf>
    <xf numFmtId="189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" fillId="0" borderId="13" xfId="0" applyFont="1" applyBorder="1" applyAlignment="1">
      <alignment horizontal="left"/>
    </xf>
    <xf numFmtId="0" fontId="4" fillId="0" borderId="10" xfId="0" applyFont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tabSelected="1" zoomScalePageLayoutView="0" workbookViewId="0" topLeftCell="A2">
      <selection activeCell="E7" sqref="E7"/>
    </sheetView>
  </sheetViews>
  <sheetFormatPr defaultColWidth="9.140625" defaultRowHeight="12.75"/>
  <cols>
    <col min="1" max="1" width="40.421875" style="0" customWidth="1"/>
    <col min="2" max="2" width="4.8515625" style="0" customWidth="1"/>
    <col min="3" max="3" width="14.7109375" style="0" customWidth="1"/>
    <col min="4" max="4" width="14.421875" style="0" customWidth="1"/>
    <col min="5" max="5" width="14.28125" style="0" customWidth="1"/>
    <col min="6" max="6" width="9.00390625" style="0" customWidth="1"/>
    <col min="7" max="7" width="11.00390625" style="0" customWidth="1"/>
    <col min="8" max="8" width="13.7109375" style="0" customWidth="1"/>
    <col min="9" max="9" width="14.00390625" style="0" customWidth="1"/>
    <col min="10" max="10" width="13.7109375" style="0" customWidth="1"/>
    <col min="12" max="12" width="12.7109375" style="0" bestFit="1" customWidth="1"/>
  </cols>
  <sheetData>
    <row r="1" spans="1:10" ht="12.75">
      <c r="A1" s="69" t="s">
        <v>11</v>
      </c>
      <c r="B1" s="69"/>
      <c r="C1" s="69"/>
      <c r="D1" s="69"/>
      <c r="E1" s="69"/>
      <c r="F1" s="69"/>
      <c r="G1" s="69"/>
      <c r="H1" s="69"/>
      <c r="I1" s="69"/>
      <c r="J1" s="69"/>
    </row>
    <row r="2" spans="1:10" ht="19.5" customHeight="1">
      <c r="A2" s="70" t="s">
        <v>27</v>
      </c>
      <c r="B2" s="70"/>
      <c r="C2" s="70"/>
      <c r="D2" s="70"/>
      <c r="E2" s="70"/>
      <c r="F2" s="70"/>
      <c r="G2" s="70"/>
      <c r="H2" s="70"/>
      <c r="I2" s="70"/>
      <c r="J2" s="70"/>
    </row>
    <row r="3" spans="1:10" ht="12.75">
      <c r="A3" s="71" t="s">
        <v>76</v>
      </c>
      <c r="B3" s="71"/>
      <c r="C3" s="71"/>
      <c r="D3" s="71"/>
      <c r="E3" s="71"/>
      <c r="F3" s="71"/>
      <c r="G3" s="71"/>
      <c r="H3" s="71"/>
      <c r="I3" s="71"/>
      <c r="J3" s="71"/>
    </row>
    <row r="5" spans="1:8" ht="33" customHeight="1">
      <c r="A5" s="72" t="s">
        <v>12</v>
      </c>
      <c r="B5" s="72"/>
      <c r="C5" s="72"/>
      <c r="D5" s="17" t="s">
        <v>13</v>
      </c>
      <c r="E5" s="17" t="s">
        <v>24</v>
      </c>
      <c r="F5" s="17" t="s">
        <v>14</v>
      </c>
      <c r="G5" s="25"/>
      <c r="H5" s="39"/>
    </row>
    <row r="6" spans="1:10" ht="19.5" customHeight="1">
      <c r="A6" s="72" t="s">
        <v>15</v>
      </c>
      <c r="B6" s="72"/>
      <c r="C6" s="72"/>
      <c r="D6" s="57">
        <f>11920973.2+45000</f>
        <v>11965973.2</v>
      </c>
      <c r="E6" s="57">
        <f>11907736.91+45000</f>
        <v>11952736.91</v>
      </c>
      <c r="F6" s="58">
        <f>E6/D6</f>
        <v>0.9988938392407565</v>
      </c>
      <c r="G6" s="18"/>
      <c r="H6" s="39"/>
      <c r="I6" s="39"/>
      <c r="J6" s="39"/>
    </row>
    <row r="7" spans="1:10" ht="25.5" customHeight="1">
      <c r="A7" s="63" t="s">
        <v>26</v>
      </c>
      <c r="B7" s="63"/>
      <c r="C7" s="63"/>
      <c r="D7" s="59">
        <f>D6-D8-D9</f>
        <v>10731148.1</v>
      </c>
      <c r="E7" s="59">
        <f>E6-E9-E8</f>
        <v>10717911.89</v>
      </c>
      <c r="F7" s="58">
        <f>E7/D7</f>
        <v>0.998766561613291</v>
      </c>
      <c r="G7" s="18"/>
      <c r="H7" s="39"/>
      <c r="J7" s="39"/>
    </row>
    <row r="8" spans="1:10" ht="15" customHeight="1">
      <c r="A8" s="63" t="s">
        <v>30</v>
      </c>
      <c r="B8" s="64"/>
      <c r="C8" s="64"/>
      <c r="D8" s="60">
        <v>0.08</v>
      </c>
      <c r="E8" s="59">
        <v>0</v>
      </c>
      <c r="F8" s="58"/>
      <c r="G8" s="18"/>
      <c r="H8" s="39"/>
      <c r="J8" s="39"/>
    </row>
    <row r="9" spans="1:7" ht="13.5" customHeight="1">
      <c r="A9" s="63" t="s">
        <v>16</v>
      </c>
      <c r="B9" s="63"/>
      <c r="C9" s="63"/>
      <c r="D9" s="60">
        <v>1234825.02</v>
      </c>
      <c r="E9" s="60">
        <v>1234825.02</v>
      </c>
      <c r="F9" s="58">
        <v>0</v>
      </c>
      <c r="G9" s="18"/>
    </row>
    <row r="10" spans="1:12" ht="12.75">
      <c r="A10" s="63" t="s">
        <v>29</v>
      </c>
      <c r="B10" s="63"/>
      <c r="C10" s="63"/>
      <c r="D10" s="60">
        <v>0.08</v>
      </c>
      <c r="E10" s="60">
        <v>0</v>
      </c>
      <c r="F10" s="58"/>
      <c r="G10" s="18"/>
      <c r="L10" s="39"/>
    </row>
    <row r="11" spans="1:7" ht="12.75" hidden="1">
      <c r="A11" s="65" t="s">
        <v>28</v>
      </c>
      <c r="B11" s="65"/>
      <c r="C11" s="65"/>
      <c r="D11" s="19"/>
      <c r="E11" s="6"/>
      <c r="F11" s="19"/>
      <c r="G11" s="26"/>
    </row>
    <row r="12" spans="1:7" ht="12.75" hidden="1">
      <c r="A12" s="66" t="s">
        <v>17</v>
      </c>
      <c r="B12" s="66"/>
      <c r="C12" s="66"/>
      <c r="D12" s="66"/>
      <c r="E12" s="66"/>
      <c r="F12" s="66"/>
      <c r="G12" s="16"/>
    </row>
    <row r="13" ht="12.75" hidden="1">
      <c r="L13" s="39"/>
    </row>
    <row r="14" spans="1:10" ht="21" customHeight="1">
      <c r="A14" s="19"/>
      <c r="B14" s="19"/>
      <c r="C14" s="67" t="s">
        <v>25</v>
      </c>
      <c r="D14" s="67"/>
      <c r="E14" s="67"/>
      <c r="F14" s="67"/>
      <c r="G14" s="68" t="s">
        <v>31</v>
      </c>
      <c r="H14" s="67" t="s">
        <v>18</v>
      </c>
      <c r="I14" s="67"/>
      <c r="J14" s="67"/>
    </row>
    <row r="15" spans="1:10" ht="36.75" customHeight="1">
      <c r="A15" s="19"/>
      <c r="B15" s="19"/>
      <c r="C15" s="20" t="s">
        <v>13</v>
      </c>
      <c r="D15" s="20" t="s">
        <v>19</v>
      </c>
      <c r="E15" s="20" t="s">
        <v>23</v>
      </c>
      <c r="F15" s="20" t="s">
        <v>14</v>
      </c>
      <c r="G15" s="68"/>
      <c r="H15" s="20" t="s">
        <v>13</v>
      </c>
      <c r="I15" s="20" t="s">
        <v>19</v>
      </c>
      <c r="J15" s="20" t="s">
        <v>23</v>
      </c>
    </row>
    <row r="16" spans="1:10" ht="14.25" customHeight="1">
      <c r="A16" s="21" t="s">
        <v>0</v>
      </c>
      <c r="B16" s="2">
        <v>211</v>
      </c>
      <c r="C16" s="7">
        <f>559476+6944424</f>
        <v>7503900</v>
      </c>
      <c r="D16" s="7">
        <f>559476+6944424</f>
        <v>7503900</v>
      </c>
      <c r="E16" s="51">
        <f aca="true" t="shared" si="0" ref="E16:E34">C16-D16</f>
        <v>0</v>
      </c>
      <c r="F16" s="52">
        <f>D16/C16</f>
        <v>1</v>
      </c>
      <c r="G16" s="53">
        <v>0</v>
      </c>
      <c r="H16" s="8">
        <v>789787.72</v>
      </c>
      <c r="I16" s="7">
        <v>789787.72</v>
      </c>
      <c r="J16" s="8">
        <f>H16-I16</f>
        <v>0</v>
      </c>
    </row>
    <row r="17" spans="1:10" ht="13.5" customHeight="1" hidden="1">
      <c r="A17" s="21" t="s">
        <v>1</v>
      </c>
      <c r="B17" s="2">
        <v>212</v>
      </c>
      <c r="C17" s="7">
        <v>0</v>
      </c>
      <c r="D17" s="7">
        <v>0</v>
      </c>
      <c r="E17" s="51">
        <f t="shared" si="0"/>
        <v>0</v>
      </c>
      <c r="F17" s="52">
        <v>0</v>
      </c>
      <c r="G17" s="53">
        <v>0</v>
      </c>
      <c r="H17" s="8">
        <v>0</v>
      </c>
      <c r="I17" s="7">
        <v>0</v>
      </c>
      <c r="J17" s="8">
        <f aca="true" t="shared" si="1" ref="J17:J34">H17-I17</f>
        <v>0</v>
      </c>
    </row>
    <row r="18" spans="1:10" ht="13.5" customHeight="1">
      <c r="A18" s="21" t="s">
        <v>2</v>
      </c>
      <c r="B18" s="2">
        <v>213</v>
      </c>
      <c r="C18" s="7">
        <f>222749+2049120.38</f>
        <v>2271869.38</v>
      </c>
      <c r="D18" s="7">
        <f>222749+2049120.38</f>
        <v>2271869.38</v>
      </c>
      <c r="E18" s="51">
        <f t="shared" si="0"/>
        <v>0</v>
      </c>
      <c r="F18" s="52">
        <f>D18/C18</f>
        <v>1</v>
      </c>
      <c r="G18" s="53">
        <v>0</v>
      </c>
      <c r="H18" s="8">
        <v>238516.3</v>
      </c>
      <c r="I18" s="7">
        <v>238516.3</v>
      </c>
      <c r="J18" s="8">
        <f t="shared" si="1"/>
        <v>0</v>
      </c>
    </row>
    <row r="19" spans="1:10" ht="13.5" customHeight="1">
      <c r="A19" s="21" t="s">
        <v>3</v>
      </c>
      <c r="B19" s="2">
        <v>221</v>
      </c>
      <c r="C19" s="7">
        <v>21096</v>
      </c>
      <c r="D19" s="7">
        <v>20130.45</v>
      </c>
      <c r="E19" s="51">
        <f t="shared" si="0"/>
        <v>965.5499999999993</v>
      </c>
      <c r="F19" s="52">
        <f>D19/C19</f>
        <v>0.9542306598407281</v>
      </c>
      <c r="G19" s="54">
        <f>'пояснит записка'!B7</f>
        <v>0</v>
      </c>
      <c r="H19" s="8">
        <v>0</v>
      </c>
      <c r="I19" s="7">
        <v>0</v>
      </c>
      <c r="J19" s="8">
        <f t="shared" si="1"/>
        <v>0</v>
      </c>
    </row>
    <row r="20" spans="1:10" ht="13.5" customHeight="1">
      <c r="A20" s="21" t="s">
        <v>70</v>
      </c>
      <c r="B20" s="2">
        <v>222</v>
      </c>
      <c r="C20" s="7">
        <v>0</v>
      </c>
      <c r="D20" s="7">
        <v>0</v>
      </c>
      <c r="E20" s="51">
        <f t="shared" si="0"/>
        <v>0</v>
      </c>
      <c r="F20" s="52">
        <v>0</v>
      </c>
      <c r="G20" s="54">
        <v>0</v>
      </c>
      <c r="H20" s="8">
        <v>0</v>
      </c>
      <c r="I20" s="7">
        <v>0</v>
      </c>
      <c r="J20" s="8">
        <v>0</v>
      </c>
    </row>
    <row r="21" spans="1:10" ht="13.5" customHeight="1">
      <c r="A21" s="21" t="s">
        <v>64</v>
      </c>
      <c r="B21" s="2">
        <v>266</v>
      </c>
      <c r="C21" s="7">
        <v>31209.6</v>
      </c>
      <c r="D21" s="7">
        <v>31209.6</v>
      </c>
      <c r="E21" s="51">
        <f t="shared" si="0"/>
        <v>0</v>
      </c>
      <c r="F21" s="52">
        <v>0</v>
      </c>
      <c r="G21" s="53">
        <v>0</v>
      </c>
      <c r="H21" s="8">
        <v>0</v>
      </c>
      <c r="I21" s="7">
        <v>0</v>
      </c>
      <c r="J21" s="8">
        <f t="shared" si="1"/>
        <v>0</v>
      </c>
    </row>
    <row r="22" spans="1:10" ht="13.5" customHeight="1">
      <c r="A22" s="21" t="s">
        <v>4</v>
      </c>
      <c r="B22" s="2">
        <v>223</v>
      </c>
      <c r="C22" s="7">
        <f>25431+197866.93</f>
        <v>223297.93</v>
      </c>
      <c r="D22" s="7">
        <f>25031.84+189314.95</f>
        <v>214346.79</v>
      </c>
      <c r="E22" s="51">
        <f t="shared" si="0"/>
        <v>8951.139999999985</v>
      </c>
      <c r="F22" s="52">
        <f>D22/C22</f>
        <v>0.959913914114654</v>
      </c>
      <c r="G22" s="54">
        <f>'пояснит записка'!B10</f>
        <v>0</v>
      </c>
      <c r="H22" s="8">
        <v>0</v>
      </c>
      <c r="I22" s="7">
        <v>0</v>
      </c>
      <c r="J22" s="8">
        <f t="shared" si="1"/>
        <v>0</v>
      </c>
    </row>
    <row r="23" spans="1:10" ht="25.5" hidden="1">
      <c r="A23" s="21" t="s">
        <v>5</v>
      </c>
      <c r="B23" s="2">
        <v>224</v>
      </c>
      <c r="C23" s="7">
        <v>0</v>
      </c>
      <c r="D23" s="7">
        <v>0</v>
      </c>
      <c r="E23" s="51">
        <f t="shared" si="0"/>
        <v>0</v>
      </c>
      <c r="F23" s="52"/>
      <c r="G23" s="53">
        <v>0</v>
      </c>
      <c r="H23" s="8">
        <v>0</v>
      </c>
      <c r="I23" s="7">
        <v>0</v>
      </c>
      <c r="J23" s="8">
        <f t="shared" si="1"/>
        <v>0</v>
      </c>
    </row>
    <row r="24" spans="1:12" ht="13.5" customHeight="1">
      <c r="A24" s="22" t="s">
        <v>6</v>
      </c>
      <c r="B24" s="3">
        <v>225</v>
      </c>
      <c r="C24" s="7">
        <v>291529.28</v>
      </c>
      <c r="D24" s="8">
        <v>291528.22</v>
      </c>
      <c r="E24" s="51">
        <f t="shared" si="0"/>
        <v>1.0600000000558794</v>
      </c>
      <c r="F24" s="52">
        <f>D24/C24</f>
        <v>0.9999963640015849</v>
      </c>
      <c r="G24" s="53">
        <f>'пояснит записка'!B9+'пояснит записка'!B12+'пояснит записка'!B13+'пояснит записка'!B14+'пояснит записка'!B20+'пояснит записка'!B21+'пояснит записка'!B22+'пояснит записка'!B23+'пояснит записка'!B24</f>
        <v>0</v>
      </c>
      <c r="H24" s="8">
        <v>0</v>
      </c>
      <c r="I24" s="8">
        <v>0</v>
      </c>
      <c r="J24" s="8">
        <f t="shared" si="1"/>
        <v>0</v>
      </c>
      <c r="L24" s="39"/>
    </row>
    <row r="25" spans="1:10" ht="13.5" customHeight="1">
      <c r="A25" s="23" t="s">
        <v>7</v>
      </c>
      <c r="B25" s="4">
        <v>226</v>
      </c>
      <c r="C25" s="7">
        <f>91228.36+45000</f>
        <v>136228.36</v>
      </c>
      <c r="D25" s="9">
        <f>89321.2+45000</f>
        <v>134321.2</v>
      </c>
      <c r="E25" s="51">
        <f t="shared" si="0"/>
        <v>1907.1599999999744</v>
      </c>
      <c r="F25" s="52">
        <f>D25/C25</f>
        <v>0.9860002718963953</v>
      </c>
      <c r="G25" s="53">
        <f>'пояснит записка'!B11+'пояснит записка'!B25+'пояснит записка'!B26+'пояснит записка'!B28</f>
        <v>0</v>
      </c>
      <c r="H25" s="8">
        <v>35000</v>
      </c>
      <c r="I25" s="9">
        <v>35000</v>
      </c>
      <c r="J25" s="8">
        <f t="shared" si="1"/>
        <v>0</v>
      </c>
    </row>
    <row r="26" spans="1:10" ht="13.5" customHeight="1">
      <c r="A26" s="23" t="s">
        <v>65</v>
      </c>
      <c r="B26" s="4">
        <v>228</v>
      </c>
      <c r="C26" s="7">
        <v>0</v>
      </c>
      <c r="D26" s="9">
        <v>0</v>
      </c>
      <c r="E26" s="51">
        <f>C26-D26</f>
        <v>0</v>
      </c>
      <c r="F26" s="52">
        <v>0</v>
      </c>
      <c r="G26" s="53">
        <v>0</v>
      </c>
      <c r="H26" s="8">
        <v>0</v>
      </c>
      <c r="I26" s="9">
        <v>0</v>
      </c>
      <c r="J26" s="8">
        <v>0</v>
      </c>
    </row>
    <row r="27" spans="1:10" ht="13.5" customHeight="1">
      <c r="A27" s="23" t="s">
        <v>8</v>
      </c>
      <c r="B27" s="4">
        <v>291</v>
      </c>
      <c r="C27" s="9">
        <f>116144.26+206.47</f>
        <v>116350.73</v>
      </c>
      <c r="D27" s="9">
        <f>115732+206.47</f>
        <v>115938.47</v>
      </c>
      <c r="E27" s="51">
        <f t="shared" si="0"/>
        <v>412.25999999999476</v>
      </c>
      <c r="F27" s="52">
        <f>D27/C27</f>
        <v>0.996456747628485</v>
      </c>
      <c r="G27" s="53">
        <v>0</v>
      </c>
      <c r="H27" s="8">
        <v>0</v>
      </c>
      <c r="I27" s="9">
        <v>0</v>
      </c>
      <c r="J27" s="8">
        <f t="shared" si="1"/>
        <v>0</v>
      </c>
    </row>
    <row r="28" spans="1:10" ht="13.5" customHeight="1">
      <c r="A28" s="23" t="s">
        <v>60</v>
      </c>
      <c r="B28" s="4">
        <v>296</v>
      </c>
      <c r="C28" s="9">
        <v>0</v>
      </c>
      <c r="D28" s="9">
        <v>0</v>
      </c>
      <c r="E28" s="51">
        <f>C28-D28</f>
        <v>0</v>
      </c>
      <c r="F28" s="52">
        <v>0</v>
      </c>
      <c r="G28" s="53">
        <v>0</v>
      </c>
      <c r="H28" s="8">
        <v>0</v>
      </c>
      <c r="I28" s="9">
        <v>0</v>
      </c>
      <c r="J28" s="8">
        <f>H28-I28</f>
        <v>0</v>
      </c>
    </row>
    <row r="29" spans="1:10" ht="13.5" customHeight="1">
      <c r="A29" s="23" t="s">
        <v>9</v>
      </c>
      <c r="B29" s="4">
        <v>310</v>
      </c>
      <c r="C29" s="9">
        <v>3660</v>
      </c>
      <c r="D29" s="9">
        <v>3660</v>
      </c>
      <c r="E29" s="51">
        <f t="shared" si="0"/>
        <v>0</v>
      </c>
      <c r="F29" s="52">
        <v>0</v>
      </c>
      <c r="G29" s="53">
        <v>0</v>
      </c>
      <c r="H29" s="8">
        <v>55099</v>
      </c>
      <c r="I29" s="9">
        <v>55099</v>
      </c>
      <c r="J29" s="51">
        <f t="shared" si="1"/>
        <v>0</v>
      </c>
    </row>
    <row r="30" spans="1:10" ht="13.5" customHeight="1">
      <c r="A30" s="23" t="s">
        <v>61</v>
      </c>
      <c r="B30" s="4">
        <v>343</v>
      </c>
      <c r="C30" s="9">
        <v>789.14</v>
      </c>
      <c r="D30" s="9">
        <v>789.14</v>
      </c>
      <c r="E30" s="51">
        <f t="shared" si="0"/>
        <v>0</v>
      </c>
      <c r="F30" s="52">
        <v>0</v>
      </c>
      <c r="G30" s="53">
        <v>0</v>
      </c>
      <c r="H30" s="8">
        <v>33058</v>
      </c>
      <c r="I30" s="9">
        <v>33058</v>
      </c>
      <c r="J30" s="51">
        <f t="shared" si="1"/>
        <v>0</v>
      </c>
    </row>
    <row r="31" spans="1:10" ht="13.5" customHeight="1">
      <c r="A31" s="23" t="s">
        <v>68</v>
      </c>
      <c r="B31" s="4">
        <v>341</v>
      </c>
      <c r="C31" s="9">
        <v>0</v>
      </c>
      <c r="D31" s="9">
        <v>0</v>
      </c>
      <c r="E31" s="51">
        <f t="shared" si="0"/>
        <v>0</v>
      </c>
      <c r="F31" s="52">
        <v>0</v>
      </c>
      <c r="G31" s="53">
        <v>0</v>
      </c>
      <c r="H31" s="8">
        <v>0</v>
      </c>
      <c r="I31" s="9">
        <v>0</v>
      </c>
      <c r="J31" s="51">
        <f t="shared" si="1"/>
        <v>0</v>
      </c>
    </row>
    <row r="32" spans="1:10" ht="13.5" customHeight="1">
      <c r="A32" s="23" t="s">
        <v>69</v>
      </c>
      <c r="B32" s="4">
        <v>344</v>
      </c>
      <c r="C32" s="9">
        <v>71737</v>
      </c>
      <c r="D32" s="9">
        <v>71737</v>
      </c>
      <c r="E32" s="51">
        <v>0</v>
      </c>
      <c r="F32" s="52">
        <v>0</v>
      </c>
      <c r="G32" s="53">
        <v>0</v>
      </c>
      <c r="H32" s="8">
        <v>0</v>
      </c>
      <c r="I32" s="9">
        <v>0</v>
      </c>
      <c r="J32" s="51">
        <f t="shared" si="1"/>
        <v>0</v>
      </c>
    </row>
    <row r="33" spans="1:10" ht="13.5" customHeight="1">
      <c r="A33" s="23" t="s">
        <v>62</v>
      </c>
      <c r="B33" s="4">
        <v>346</v>
      </c>
      <c r="C33" s="9">
        <v>58630.76</v>
      </c>
      <c r="D33" s="9">
        <v>57631.64</v>
      </c>
      <c r="E33" s="51">
        <f t="shared" si="0"/>
        <v>999.1200000000026</v>
      </c>
      <c r="F33" s="52">
        <f>D33/C33</f>
        <v>0.9829591156587429</v>
      </c>
      <c r="G33" s="53">
        <f>'пояснит записка'!B17+'пояснит записка'!B29</f>
        <v>0</v>
      </c>
      <c r="H33" s="8">
        <v>44564</v>
      </c>
      <c r="I33" s="9">
        <v>44564</v>
      </c>
      <c r="J33" s="51">
        <f t="shared" si="1"/>
        <v>0</v>
      </c>
    </row>
    <row r="34" spans="1:10" ht="13.5" customHeight="1">
      <c r="A34" s="44" t="s">
        <v>63</v>
      </c>
      <c r="B34" s="4">
        <v>349</v>
      </c>
      <c r="C34" s="9">
        <v>850</v>
      </c>
      <c r="D34" s="9">
        <v>850</v>
      </c>
      <c r="E34" s="51">
        <f t="shared" si="0"/>
        <v>0</v>
      </c>
      <c r="F34" s="52">
        <v>0</v>
      </c>
      <c r="G34" s="53">
        <v>0</v>
      </c>
      <c r="H34" s="8">
        <v>38800</v>
      </c>
      <c r="I34" s="9">
        <v>38800</v>
      </c>
      <c r="J34" s="51">
        <f t="shared" si="1"/>
        <v>0</v>
      </c>
    </row>
    <row r="35" spans="1:10" ht="17.25" customHeight="1">
      <c r="A35" s="24" t="s">
        <v>20</v>
      </c>
      <c r="B35" s="19"/>
      <c r="C35" s="55">
        <f>SUM(C16:C34)</f>
        <v>10731148.179999998</v>
      </c>
      <c r="D35" s="55">
        <f>SUM(D16:D34)</f>
        <v>10717911.889999999</v>
      </c>
      <c r="E35" s="56">
        <f>SUM(E16:E34)</f>
        <v>13236.290000000012</v>
      </c>
      <c r="F35" s="52">
        <f>D35/C35</f>
        <v>0.9987665541675523</v>
      </c>
      <c r="G35" s="55">
        <f>SUM(G16:G34)</f>
        <v>0</v>
      </c>
      <c r="H35" s="55">
        <f>SUM(H16:H34)</f>
        <v>1234825.02</v>
      </c>
      <c r="I35" s="55">
        <f>SUM(I16:I34)</f>
        <v>1234825.02</v>
      </c>
      <c r="J35" s="56">
        <f>SUM(J16:J34)</f>
        <v>0</v>
      </c>
    </row>
    <row r="36" spans="1:4" ht="12.75">
      <c r="A36" s="12"/>
      <c r="C36" s="14"/>
      <c r="D36" s="13"/>
    </row>
    <row r="37" spans="1:9" ht="12.75">
      <c r="A37" s="61" t="s">
        <v>32</v>
      </c>
      <c r="B37" s="61"/>
      <c r="C37" s="61"/>
      <c r="D37" s="27">
        <f>E7-D35</f>
        <v>0</v>
      </c>
      <c r="E37" s="11"/>
      <c r="F37" s="1"/>
      <c r="G37" s="1"/>
      <c r="I37" s="27">
        <f>E9-I35</f>
        <v>0</v>
      </c>
    </row>
    <row r="38" spans="1:7" ht="12.75">
      <c r="A38" s="39"/>
      <c r="C38" s="14"/>
      <c r="G38" s="39"/>
    </row>
    <row r="39" spans="1:9" ht="15.75">
      <c r="A39" s="15" t="s">
        <v>21</v>
      </c>
      <c r="C39" s="39"/>
      <c r="D39" s="5"/>
      <c r="E39" s="62" t="s">
        <v>51</v>
      </c>
      <c r="F39" s="62"/>
      <c r="G39" s="40"/>
      <c r="H39" s="39"/>
      <c r="I39" s="39"/>
    </row>
    <row r="40" spans="1:9" ht="12.75">
      <c r="A40" s="15"/>
      <c r="C40" s="39"/>
      <c r="E40" s="10" t="s">
        <v>10</v>
      </c>
      <c r="G40" s="39"/>
      <c r="H40" s="39"/>
      <c r="I40" s="39"/>
    </row>
    <row r="41" spans="1:8" ht="15.75">
      <c r="A41" s="15" t="s">
        <v>22</v>
      </c>
      <c r="C41" s="39"/>
      <c r="D41" s="43"/>
      <c r="E41" s="62" t="s">
        <v>52</v>
      </c>
      <c r="F41" s="62"/>
      <c r="G41" s="45"/>
      <c r="H41" s="39"/>
    </row>
    <row r="42" spans="3:9" ht="12.75">
      <c r="C42" s="14"/>
      <c r="E42" s="10" t="s">
        <v>10</v>
      </c>
      <c r="I42" s="39"/>
    </row>
    <row r="43" ht="2.25" customHeight="1"/>
    <row r="45" spans="3:8" ht="12.75">
      <c r="C45" s="14"/>
      <c r="D45" s="14"/>
      <c r="H45" s="39"/>
    </row>
    <row r="46" ht="12.75">
      <c r="C46" s="14"/>
    </row>
    <row r="47" spans="3:8" ht="12.75">
      <c r="C47" s="39"/>
      <c r="D47" s="14"/>
      <c r="H47" s="14"/>
    </row>
  </sheetData>
  <sheetProtection/>
  <mergeCells count="17">
    <mergeCell ref="G14:G15"/>
    <mergeCell ref="H14:J14"/>
    <mergeCell ref="A1:J1"/>
    <mergeCell ref="A2:J2"/>
    <mergeCell ref="A3:J3"/>
    <mergeCell ref="A5:C5"/>
    <mergeCell ref="A6:C6"/>
    <mergeCell ref="A7:C7"/>
    <mergeCell ref="A37:C37"/>
    <mergeCell ref="E39:F39"/>
    <mergeCell ref="E41:F41"/>
    <mergeCell ref="A8:C8"/>
    <mergeCell ref="A9:C9"/>
    <mergeCell ref="A10:C10"/>
    <mergeCell ref="A11:C11"/>
    <mergeCell ref="A12:F12"/>
    <mergeCell ref="C14:F14"/>
  </mergeCells>
  <printOptions/>
  <pageMargins left="0.75" right="0.38" top="0.47" bottom="0.52" header="0.5" footer="0.5"/>
  <pageSetup fitToHeight="1" fitToWidth="1"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39"/>
  <sheetViews>
    <sheetView zoomScalePageLayoutView="0" workbookViewId="0" topLeftCell="A1">
      <selection activeCell="B3" sqref="B3:G3"/>
    </sheetView>
  </sheetViews>
  <sheetFormatPr defaultColWidth="9.140625" defaultRowHeight="12.75"/>
  <cols>
    <col min="1" max="1" width="7.8515625" style="0" customWidth="1"/>
    <col min="2" max="2" width="12.421875" style="0" customWidth="1"/>
    <col min="3" max="3" width="11.57421875" style="0" customWidth="1"/>
    <col min="4" max="4" width="9.140625" style="0" customWidth="1"/>
    <col min="5" max="5" width="11.00390625" style="0" hidden="1" customWidth="1"/>
    <col min="6" max="6" width="0.13671875" style="0" hidden="1" customWidth="1"/>
    <col min="7" max="7" width="31.8515625" style="0" customWidth="1"/>
    <col min="8" max="8" width="17.7109375" style="0" customWidth="1"/>
  </cols>
  <sheetData>
    <row r="2" spans="1:8" ht="24.75" customHeight="1">
      <c r="A2" s="73" t="s">
        <v>74</v>
      </c>
      <c r="B2" s="73"/>
      <c r="C2" s="73"/>
      <c r="D2" s="73"/>
      <c r="E2" s="73"/>
      <c r="F2" s="73"/>
      <c r="G2" s="73"/>
      <c r="H2" s="73"/>
    </row>
    <row r="3" spans="1:8" ht="17.25" customHeight="1">
      <c r="A3" s="50"/>
      <c r="B3" s="74" t="s">
        <v>76</v>
      </c>
      <c r="C3" s="74"/>
      <c r="D3" s="74"/>
      <c r="E3" s="74"/>
      <c r="F3" s="74"/>
      <c r="G3" s="74"/>
      <c r="H3" s="50"/>
    </row>
    <row r="4" spans="4:6" ht="12.75">
      <c r="D4" s="31"/>
      <c r="E4" s="31"/>
      <c r="F4" s="31"/>
    </row>
    <row r="5" spans="1:8" s="36" customFormat="1" ht="15.75">
      <c r="A5" s="75" t="s">
        <v>33</v>
      </c>
      <c r="B5" s="76" t="s">
        <v>34</v>
      </c>
      <c r="C5" s="75" t="s">
        <v>35</v>
      </c>
      <c r="D5" s="77"/>
      <c r="E5" s="77"/>
      <c r="F5" s="77"/>
      <c r="G5" s="78" t="s">
        <v>36</v>
      </c>
      <c r="H5" s="75" t="s">
        <v>37</v>
      </c>
    </row>
    <row r="6" spans="1:8" s="36" customFormat="1" ht="46.5" customHeight="1">
      <c r="A6" s="75"/>
      <c r="B6" s="75"/>
      <c r="C6" s="34">
        <v>2022</v>
      </c>
      <c r="D6" s="34">
        <v>2021</v>
      </c>
      <c r="E6" s="34">
        <v>2016</v>
      </c>
      <c r="F6" s="35">
        <v>2012</v>
      </c>
      <c r="G6" s="78"/>
      <c r="H6" s="75"/>
    </row>
    <row r="7" spans="1:8" s="30" customFormat="1" ht="15.75" customHeight="1">
      <c r="A7" s="32">
        <v>221</v>
      </c>
      <c r="B7" s="46">
        <f>C7+D7+E7</f>
        <v>0</v>
      </c>
      <c r="C7" s="47">
        <v>0</v>
      </c>
      <c r="D7" s="47">
        <v>0</v>
      </c>
      <c r="E7" s="28"/>
      <c r="F7" s="28"/>
      <c r="G7" s="29" t="s">
        <v>38</v>
      </c>
      <c r="H7" s="33" t="s">
        <v>42</v>
      </c>
    </row>
    <row r="8" spans="1:8" s="30" customFormat="1" ht="12.75" hidden="1">
      <c r="A8" s="32">
        <v>223</v>
      </c>
      <c r="B8" s="46">
        <f aca="true" t="shared" si="0" ref="B8:B29">C8+D8+E8</f>
        <v>0</v>
      </c>
      <c r="C8" s="47"/>
      <c r="D8" s="47"/>
      <c r="E8" s="28"/>
      <c r="F8" s="28"/>
      <c r="G8" s="29" t="s">
        <v>43</v>
      </c>
      <c r="H8" s="33" t="s">
        <v>42</v>
      </c>
    </row>
    <row r="9" spans="1:8" s="30" customFormat="1" ht="12.75">
      <c r="A9" s="32">
        <v>225</v>
      </c>
      <c r="B9" s="46">
        <f t="shared" si="0"/>
        <v>0</v>
      </c>
      <c r="C9" s="47">
        <v>0</v>
      </c>
      <c r="D9" s="47">
        <v>0</v>
      </c>
      <c r="E9" s="28"/>
      <c r="F9" s="28"/>
      <c r="G9" s="41" t="s">
        <v>59</v>
      </c>
      <c r="H9" s="42" t="s">
        <v>42</v>
      </c>
    </row>
    <row r="10" spans="1:8" s="30" customFormat="1" ht="15" customHeight="1">
      <c r="A10" s="32">
        <v>223</v>
      </c>
      <c r="B10" s="46">
        <f t="shared" si="0"/>
        <v>0</v>
      </c>
      <c r="C10" s="48">
        <v>0</v>
      </c>
      <c r="D10" s="47">
        <v>0</v>
      </c>
      <c r="E10" s="28"/>
      <c r="F10" s="28"/>
      <c r="G10" s="29" t="s">
        <v>40</v>
      </c>
      <c r="H10" s="33" t="s">
        <v>42</v>
      </c>
    </row>
    <row r="11" spans="1:8" s="30" customFormat="1" ht="15" customHeight="1">
      <c r="A11" s="32">
        <v>223</v>
      </c>
      <c r="B11" s="46">
        <f t="shared" si="0"/>
        <v>0</v>
      </c>
      <c r="C11" s="47">
        <v>0</v>
      </c>
      <c r="D11" s="47">
        <v>0</v>
      </c>
      <c r="E11" s="28"/>
      <c r="F11" s="28" t="s">
        <v>54</v>
      </c>
      <c r="G11" s="29" t="s">
        <v>43</v>
      </c>
      <c r="H11" s="33" t="s">
        <v>42</v>
      </c>
    </row>
    <row r="12" spans="1:8" s="30" customFormat="1" ht="15" customHeight="1">
      <c r="A12" s="32">
        <v>225</v>
      </c>
      <c r="B12" s="46">
        <f t="shared" si="0"/>
        <v>0</v>
      </c>
      <c r="C12" s="47">
        <v>0</v>
      </c>
      <c r="D12" s="47">
        <v>0</v>
      </c>
      <c r="E12" s="28"/>
      <c r="F12" s="28"/>
      <c r="G12" s="41" t="s">
        <v>53</v>
      </c>
      <c r="H12" s="42" t="s">
        <v>42</v>
      </c>
    </row>
    <row r="13" spans="1:8" s="30" customFormat="1" ht="12.75">
      <c r="A13" s="32">
        <v>225</v>
      </c>
      <c r="B13" s="46">
        <f t="shared" si="0"/>
        <v>0</v>
      </c>
      <c r="C13" s="47">
        <v>0</v>
      </c>
      <c r="D13" s="47">
        <v>0</v>
      </c>
      <c r="E13" s="28"/>
      <c r="F13" s="28"/>
      <c r="G13" s="29" t="s">
        <v>41</v>
      </c>
      <c r="H13" s="33" t="s">
        <v>42</v>
      </c>
    </row>
    <row r="14" spans="1:8" s="30" customFormat="1" ht="12.75">
      <c r="A14" s="32">
        <v>225</v>
      </c>
      <c r="B14" s="46">
        <f t="shared" si="0"/>
        <v>0</v>
      </c>
      <c r="C14" s="47">
        <v>0</v>
      </c>
      <c r="D14" s="47">
        <v>0</v>
      </c>
      <c r="E14" s="28"/>
      <c r="F14" s="28"/>
      <c r="G14" s="29" t="s">
        <v>67</v>
      </c>
      <c r="H14" s="33" t="s">
        <v>42</v>
      </c>
    </row>
    <row r="15" spans="1:8" s="30" customFormat="1" ht="25.5" customHeight="1" hidden="1">
      <c r="A15" s="32">
        <v>225</v>
      </c>
      <c r="B15" s="46">
        <f t="shared" si="0"/>
        <v>0</v>
      </c>
      <c r="C15" s="47"/>
      <c r="D15" s="47"/>
      <c r="E15" s="28"/>
      <c r="F15" s="28"/>
      <c r="G15" s="29" t="s">
        <v>45</v>
      </c>
      <c r="H15" s="33"/>
    </row>
    <row r="16" spans="1:8" s="30" customFormat="1" ht="12.75" hidden="1">
      <c r="A16" s="32">
        <v>225</v>
      </c>
      <c r="B16" s="46">
        <f t="shared" si="0"/>
        <v>0</v>
      </c>
      <c r="C16" s="47"/>
      <c r="D16" s="47"/>
      <c r="E16" s="28"/>
      <c r="F16" s="28"/>
      <c r="G16" s="29" t="s">
        <v>44</v>
      </c>
      <c r="H16" s="33" t="s">
        <v>42</v>
      </c>
    </row>
    <row r="17" spans="1:8" s="30" customFormat="1" ht="12.75">
      <c r="A17" s="32">
        <v>346</v>
      </c>
      <c r="B17" s="46">
        <f t="shared" si="0"/>
        <v>0</v>
      </c>
      <c r="C17" s="47">
        <v>0</v>
      </c>
      <c r="D17" s="47">
        <v>0</v>
      </c>
      <c r="E17" s="28"/>
      <c r="F17" s="28"/>
      <c r="G17" s="29" t="s">
        <v>57</v>
      </c>
      <c r="H17" s="33" t="s">
        <v>42</v>
      </c>
    </row>
    <row r="18" spans="1:8" s="30" customFormat="1" ht="12.75" hidden="1">
      <c r="A18" s="32">
        <v>225</v>
      </c>
      <c r="B18" s="46">
        <f t="shared" si="0"/>
        <v>0</v>
      </c>
      <c r="C18" s="47"/>
      <c r="D18" s="47"/>
      <c r="E18" s="28"/>
      <c r="F18" s="28"/>
      <c r="G18" s="29" t="s">
        <v>46</v>
      </c>
      <c r="H18" s="33" t="s">
        <v>42</v>
      </c>
    </row>
    <row r="19" spans="1:8" s="30" customFormat="1" ht="12.75" hidden="1">
      <c r="A19" s="32">
        <v>340</v>
      </c>
      <c r="B19" s="46">
        <f t="shared" si="0"/>
        <v>0</v>
      </c>
      <c r="C19" s="47"/>
      <c r="D19" s="47"/>
      <c r="E19" s="28"/>
      <c r="F19" s="28"/>
      <c r="G19" s="41" t="s">
        <v>48</v>
      </c>
      <c r="H19" s="42" t="s">
        <v>42</v>
      </c>
    </row>
    <row r="20" spans="1:8" s="30" customFormat="1" ht="12.75">
      <c r="A20" s="32">
        <v>225</v>
      </c>
      <c r="B20" s="46">
        <f t="shared" si="0"/>
        <v>0</v>
      </c>
      <c r="C20" s="47">
        <v>0</v>
      </c>
      <c r="D20" s="47">
        <v>0</v>
      </c>
      <c r="E20" s="28"/>
      <c r="F20" s="28"/>
      <c r="G20" s="41" t="s">
        <v>58</v>
      </c>
      <c r="H20" s="42" t="s">
        <v>42</v>
      </c>
    </row>
    <row r="21" spans="1:8" s="30" customFormat="1" ht="12.75">
      <c r="A21" s="32">
        <v>225</v>
      </c>
      <c r="B21" s="46">
        <f t="shared" si="0"/>
        <v>0</v>
      </c>
      <c r="C21" s="47">
        <v>0</v>
      </c>
      <c r="D21" s="47">
        <v>0</v>
      </c>
      <c r="E21" s="28"/>
      <c r="F21" s="28"/>
      <c r="G21" s="29" t="s">
        <v>56</v>
      </c>
      <c r="H21" s="33" t="s">
        <v>42</v>
      </c>
    </row>
    <row r="22" spans="1:8" s="30" customFormat="1" ht="12.75">
      <c r="A22" s="32">
        <v>225</v>
      </c>
      <c r="B22" s="46">
        <f t="shared" si="0"/>
        <v>0</v>
      </c>
      <c r="C22" s="47">
        <v>0</v>
      </c>
      <c r="D22" s="47">
        <v>0</v>
      </c>
      <c r="E22" s="28"/>
      <c r="F22" s="28"/>
      <c r="G22" s="41" t="s">
        <v>73</v>
      </c>
      <c r="H22" s="42" t="s">
        <v>42</v>
      </c>
    </row>
    <row r="23" spans="1:8" s="30" customFormat="1" ht="12.75">
      <c r="A23" s="32">
        <v>225</v>
      </c>
      <c r="B23" s="46">
        <f t="shared" si="0"/>
        <v>0</v>
      </c>
      <c r="C23" s="47">
        <v>0</v>
      </c>
      <c r="D23" s="47">
        <v>0</v>
      </c>
      <c r="E23" s="28"/>
      <c r="F23" s="28"/>
      <c r="G23" s="29" t="s">
        <v>75</v>
      </c>
      <c r="H23" s="33" t="s">
        <v>42</v>
      </c>
    </row>
    <row r="24" spans="1:8" s="30" customFormat="1" ht="12.75">
      <c r="A24" s="32">
        <v>225</v>
      </c>
      <c r="B24" s="46">
        <f t="shared" si="0"/>
        <v>0</v>
      </c>
      <c r="C24" s="47">
        <v>0</v>
      </c>
      <c r="D24" s="47">
        <v>0</v>
      </c>
      <c r="E24" s="28"/>
      <c r="F24" s="28"/>
      <c r="G24" s="41" t="s">
        <v>55</v>
      </c>
      <c r="H24" s="33" t="s">
        <v>42</v>
      </c>
    </row>
    <row r="25" spans="1:8" s="30" customFormat="1" ht="12.75">
      <c r="A25" s="32">
        <v>226</v>
      </c>
      <c r="B25" s="46">
        <f t="shared" si="0"/>
        <v>0</v>
      </c>
      <c r="C25" s="47">
        <v>0</v>
      </c>
      <c r="D25" s="47">
        <v>0</v>
      </c>
      <c r="E25" s="28"/>
      <c r="F25" s="28"/>
      <c r="G25" s="29" t="s">
        <v>66</v>
      </c>
      <c r="H25" s="33" t="s">
        <v>42</v>
      </c>
    </row>
    <row r="26" spans="1:8" s="30" customFormat="1" ht="12.75">
      <c r="A26" s="32">
        <v>226</v>
      </c>
      <c r="B26" s="46">
        <f t="shared" si="0"/>
        <v>0</v>
      </c>
      <c r="C26" s="47">
        <v>0</v>
      </c>
      <c r="D26" s="47">
        <v>0</v>
      </c>
      <c r="E26" s="28"/>
      <c r="F26" s="28"/>
      <c r="G26" s="29" t="s">
        <v>47</v>
      </c>
      <c r="H26" s="33" t="s">
        <v>42</v>
      </c>
    </row>
    <row r="27" spans="1:8" s="30" customFormat="1" ht="12.75" hidden="1">
      <c r="A27" s="32">
        <v>225</v>
      </c>
      <c r="B27" s="46">
        <f t="shared" si="0"/>
        <v>0</v>
      </c>
      <c r="C27" s="47"/>
      <c r="D27" s="47"/>
      <c r="E27" s="28"/>
      <c r="F27" s="28" t="s">
        <v>49</v>
      </c>
      <c r="G27" s="29" t="s">
        <v>50</v>
      </c>
      <c r="H27" s="33" t="s">
        <v>42</v>
      </c>
    </row>
    <row r="28" spans="1:8" s="30" customFormat="1" ht="12.75">
      <c r="A28" s="32">
        <v>226</v>
      </c>
      <c r="B28" s="46">
        <f t="shared" si="0"/>
        <v>0</v>
      </c>
      <c r="C28" s="47">
        <v>0</v>
      </c>
      <c r="D28" s="47">
        <v>0</v>
      </c>
      <c r="E28" s="28"/>
      <c r="F28" s="28"/>
      <c r="G28" s="29" t="s">
        <v>72</v>
      </c>
      <c r="H28" s="33" t="s">
        <v>42</v>
      </c>
    </row>
    <row r="29" spans="1:8" s="30" customFormat="1" ht="12.75">
      <c r="A29" s="32">
        <v>346</v>
      </c>
      <c r="B29" s="46">
        <f t="shared" si="0"/>
        <v>0</v>
      </c>
      <c r="C29" s="47">
        <v>0</v>
      </c>
      <c r="D29" s="47">
        <v>0</v>
      </c>
      <c r="E29" s="28"/>
      <c r="F29" s="28" t="s">
        <v>71</v>
      </c>
      <c r="G29" s="29" t="s">
        <v>71</v>
      </c>
      <c r="H29" s="33" t="s">
        <v>42</v>
      </c>
    </row>
    <row r="30" spans="1:8" s="30" customFormat="1" ht="24" customHeight="1">
      <c r="A30" s="37" t="s">
        <v>39</v>
      </c>
      <c r="B30" s="49">
        <f>SUM(B7:B29)</f>
        <v>0</v>
      </c>
      <c r="C30" s="49">
        <f>SUM(C7:C29)</f>
        <v>0</v>
      </c>
      <c r="D30" s="49">
        <f>SUM(D7:D29)</f>
        <v>0</v>
      </c>
      <c r="E30" s="38">
        <f>SUM(E7:E29)</f>
        <v>0</v>
      </c>
      <c r="F30" s="38"/>
      <c r="G30" s="29"/>
      <c r="H30" s="29"/>
    </row>
    <row r="31" ht="12.75">
      <c r="A31" s="26"/>
    </row>
    <row r="33" ht="12.75">
      <c r="G33" s="39"/>
    </row>
    <row r="35" ht="12.75">
      <c r="C35" s="39"/>
    </row>
    <row r="36" ht="12.75">
      <c r="B36" s="39"/>
    </row>
    <row r="39" ht="12.75">
      <c r="G39" s="39"/>
    </row>
  </sheetData>
  <sheetProtection/>
  <mergeCells count="7">
    <mergeCell ref="A2:H2"/>
    <mergeCell ref="B3:G3"/>
    <mergeCell ref="H5:H6"/>
    <mergeCell ref="A5:A6"/>
    <mergeCell ref="B5:B6"/>
    <mergeCell ref="C5:F5"/>
    <mergeCell ref="G5:G6"/>
  </mergeCells>
  <printOptions/>
  <pageMargins left="1.12" right="0.17" top="0.38" bottom="0.3" header="0.17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Torgi2</cp:lastModifiedBy>
  <cp:lastPrinted>2021-11-02T07:58:48Z</cp:lastPrinted>
  <dcterms:created xsi:type="dcterms:W3CDTF">1996-10-08T23:32:33Z</dcterms:created>
  <dcterms:modified xsi:type="dcterms:W3CDTF">2023-01-04T12:08:07Z</dcterms:modified>
  <cp:category/>
  <cp:version/>
  <cp:contentType/>
  <cp:contentStatus/>
</cp:coreProperties>
</file>